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c-s-eng-fs\Конкурсная документация\2024 год\Электродная\Переторжка\"/>
    </mc:Choice>
  </mc:AlternateContent>
  <bookViews>
    <workbookView xWindow="0" yWindow="0" windowWidth="28800" windowHeight="11955"/>
  </bookViews>
  <sheets>
    <sheet name="Лист1 (2)" sheetId="1" r:id="rId1"/>
    <sheet name="Лист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D11" i="1"/>
  <c r="F27" i="2" l="1"/>
  <c r="F26" i="2"/>
  <c r="F15" i="2"/>
  <c r="F14" i="2"/>
  <c r="F13" i="2"/>
  <c r="F12" i="2"/>
  <c r="F11" i="2"/>
  <c r="F16" i="2" s="1"/>
  <c r="F13" i="1"/>
  <c r="F17" i="2" l="1"/>
  <c r="F18" i="2" s="1"/>
  <c r="F19" i="2" l="1"/>
  <c r="F20" i="2" s="1"/>
  <c r="F31" i="2" s="1"/>
  <c r="F16" i="1"/>
  <c r="F15" i="1"/>
  <c r="F14" i="1"/>
  <c r="F12" i="1"/>
  <c r="F11" i="1"/>
  <c r="F17" i="1" l="1"/>
  <c r="F19" i="1" l="1"/>
  <c r="F20" i="1" l="1"/>
  <c r="F21" i="1" s="1"/>
  <c r="F23" i="1" s="1"/>
  <c r="F25" i="1" s="1"/>
</calcChain>
</file>

<file path=xl/sharedStrings.xml><?xml version="1.0" encoding="utf-8"?>
<sst xmlns="http://schemas.openxmlformats.org/spreadsheetml/2006/main" count="97" uniqueCount="58">
  <si>
    <t>№ пп</t>
  </si>
  <si>
    <t>Наименование работ и затрат</t>
  </si>
  <si>
    <t>Ед. изм.</t>
  </si>
  <si>
    <t>Кол-во</t>
  </si>
  <si>
    <t>Стоимость, руб. без НДС</t>
  </si>
  <si>
    <t>общая</t>
  </si>
  <si>
    <r>
      <t>Наименование работы</t>
    </r>
    <r>
      <rPr>
        <b/>
        <sz val="10"/>
        <color theme="0" tint="-0.499984740745262"/>
        <rFont val="Arial"/>
        <family val="2"/>
        <charset val="204"/>
      </rPr>
      <t>**</t>
    </r>
    <r>
      <rPr>
        <b/>
        <sz val="10"/>
        <rFont val="Arial"/>
        <family val="2"/>
        <charset val="204"/>
      </rPr>
      <t>:</t>
    </r>
  </si>
  <si>
    <t>…</t>
  </si>
  <si>
    <t>Материальные ресурсы, в т.ч. оборудование:</t>
  </si>
  <si>
    <t>Итого с учетом НР:</t>
  </si>
  <si>
    <t>Итого+НР</t>
  </si>
  <si>
    <t>Накопления(прибыль)</t>
  </si>
  <si>
    <t>Командировочные расходы:</t>
  </si>
  <si>
    <r>
      <t>Проезд (</t>
    </r>
    <r>
      <rPr>
        <i/>
        <sz val="11"/>
        <color theme="0" tint="-0.499984740745262"/>
        <rFont val="Arial"/>
        <family val="2"/>
        <charset val="204"/>
      </rPr>
      <t xml:space="preserve">указывается расшифровка: </t>
    </r>
    <r>
      <rPr>
        <sz val="11"/>
        <color theme="0" tint="-0.499984740745262"/>
        <rFont val="Arial"/>
        <family val="2"/>
        <charset val="204"/>
      </rPr>
      <t>кол-во человек*стоимость билета (ж/д,авиа, автобуса) с указанием маршрута*2, например 1 чел. *200 р (авиабилет по маршруту г.Москва-г. Сургут-г. Москва</t>
    </r>
    <r>
      <rPr>
        <sz val="11"/>
        <rFont val="Arial"/>
        <family val="2"/>
        <charset val="204"/>
      </rPr>
      <t>)</t>
    </r>
  </si>
  <si>
    <t>Указывается сам расчет ,например 1 чел.*200р*2</t>
  </si>
  <si>
    <r>
      <t>Суточные (</t>
    </r>
    <r>
      <rPr>
        <i/>
        <sz val="11"/>
        <color theme="0" tint="-0.499984740745262"/>
        <rFont val="Arial"/>
        <family val="2"/>
        <charset val="204"/>
      </rPr>
      <t xml:space="preserve">указывается расшифровка: </t>
    </r>
    <r>
      <rPr>
        <sz val="11"/>
        <color theme="0" tint="-0.499984740745262"/>
        <rFont val="Arial"/>
        <family val="2"/>
        <charset val="204"/>
      </rPr>
      <t>кол-во человек*кол-во дней нахождения в командировке*размер суточных</t>
    </r>
    <r>
      <rPr>
        <sz val="11"/>
        <rFont val="Arial"/>
        <family val="2"/>
        <charset val="204"/>
      </rPr>
      <t>)</t>
    </r>
  </si>
  <si>
    <t>Указывается сам расчет ,например 1 чел.*20 дней*100 р.</t>
  </si>
  <si>
    <r>
      <t>Проживание (</t>
    </r>
    <r>
      <rPr>
        <i/>
        <sz val="11"/>
        <color theme="0" tint="-0.499984740745262"/>
        <rFont val="Arial"/>
        <family val="2"/>
        <charset val="204"/>
      </rPr>
      <t>указывается расшифровка: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 tint="-0.499984740745262"/>
        <rFont val="Arial"/>
        <family val="2"/>
        <charset val="204"/>
      </rPr>
      <t>кол-во человек*кол-во дней проживания*стоимость проживания в сутки</t>
    </r>
    <r>
      <rPr>
        <sz val="11"/>
        <rFont val="Arial"/>
        <family val="2"/>
        <charset val="204"/>
      </rPr>
      <t>)</t>
    </r>
  </si>
  <si>
    <t>Указывается сам расчет ,например 1 чел.*19 дней*300 р.</t>
  </si>
  <si>
    <t>1</t>
  </si>
  <si>
    <t>1.1.</t>
  </si>
  <si>
    <t>1.2.</t>
  </si>
  <si>
    <t>Итого (п.1.1+п.1.2):</t>
  </si>
  <si>
    <t>Итого (п.4+п.5):</t>
  </si>
  <si>
    <t>Итого :</t>
  </si>
  <si>
    <t>чел.- час.руб.</t>
  </si>
  <si>
    <t>Всего по калькуляции, руб. без НДС:</t>
  </si>
  <si>
    <t>фактически количество ночей проживания меньше количества дней нахождения в командировке.</t>
  </si>
  <si>
    <t>Примечание:</t>
  </si>
  <si>
    <t>Серый цвет указан для понимания,какую информацию писать/заполнять, а сами комментарии/примеры не печатаются</t>
  </si>
  <si>
    <t>Пункты перенумеровываются в хронологическом порядке,если не все используются</t>
  </si>
  <si>
    <t xml:space="preserve">Для проектных работ п.2,3 исключаются и не заполняются </t>
  </si>
  <si>
    <t>*</t>
  </si>
  <si>
    <t>стоимость чел. часа указывается  не более  размера,отраженного в официальных данных Росстата РФ ЕМИСС о среднемесячной номинальной начисленной заработной плате работников. Для обоснования превышения стоимости предоставляется обезличенная справка 2 НДФЛ,подписанная Главным бухгалтером и Генеральным директором для каждой должности отдельно</t>
  </si>
  <si>
    <t>**</t>
  </si>
  <si>
    <t>Указывается полное наименование работы/операции, которая входит в состав выполняемой работы</t>
  </si>
  <si>
    <t>***</t>
  </si>
  <si>
    <t>Структура накладных расходов учитывает в себе перечень статей,относимых на накладные расходы в соответствии с действующими нормативными документами в ценообразовании, в т.ч и удельный вес  затрат на страховые взносы по обязательному страхованию и страхованию от несчастных случаев и профессиональных заболеваний</t>
  </si>
  <si>
    <t>стоимость чел.часа</t>
  </si>
  <si>
    <t>на Модернизация ТН 18 кВ и ТТ 18 кВ блока №4.Этап 1 Разработка проекта, для нужд филиала "Яйвинская ГРЭС" ПАО "Юнипро"</t>
  </si>
  <si>
    <t>Калькуляция № 12-01</t>
  </si>
  <si>
    <t>1.3.</t>
  </si>
  <si>
    <t>1.4.</t>
  </si>
  <si>
    <t>1.5.</t>
  </si>
  <si>
    <r>
      <t xml:space="preserve">Накладные расходы </t>
    </r>
    <r>
      <rPr>
        <sz val="11"/>
        <color theme="1"/>
        <rFont val="Arial"/>
        <family val="2"/>
        <charset val="204"/>
      </rPr>
      <t>% от (п.2)</t>
    </r>
  </si>
  <si>
    <t>Приложение № 3 к письму о переторжке</t>
  </si>
  <si>
    <t>от «18» января 2024 г. № К-07-01/04</t>
  </si>
  <si>
    <r>
      <rPr>
        <i/>
        <sz val="11"/>
        <color theme="0" tint="-0.499984740745262"/>
        <rFont val="Arial"/>
        <family val="2"/>
        <charset val="204"/>
      </rPr>
      <t>(10</t>
    </r>
    <r>
      <rPr>
        <sz val="11"/>
        <color theme="1"/>
        <rFont val="Arial"/>
        <family val="2"/>
        <charset val="204"/>
      </rPr>
      <t xml:space="preserve">% </t>
    </r>
    <r>
      <rPr>
        <i/>
        <sz val="11"/>
        <color theme="1"/>
        <rFont val="Arial"/>
        <family val="2"/>
        <charset val="204"/>
      </rPr>
      <t>от Итого с учетом НР</t>
    </r>
  </si>
  <si>
    <t>ГИП (осуществляет контроль за выполнение проекта в Целом)</t>
  </si>
  <si>
    <t xml:space="preserve">Инженер 2 кат-4. Разработка рабочей и проектно-сметной документации в составе:
а) Пояснительная записка (ПЗ); б) Рабочие чертежи (ЭМ, ПНР); в) Спецификация оборудования и материалов (СО); 
5. Согласование рабочей и проектно-сметной документации с Заказчиком
</t>
  </si>
  <si>
    <t xml:space="preserve">Инженер 1 кат -4. Разработка рабочей и проектно-сметной документации в составе:
а) Пояснительная записка (ПЗ); б) Рабочие чертежи (ЭМ, ПНР); в) Спецификация оборудования и материалов (СО); 
5. Согласование рабочей и проектно-сметной документации с Заказчиком
</t>
  </si>
  <si>
    <t xml:space="preserve">Инженер-сметчик -сметная документация (СД); </t>
  </si>
  <si>
    <t xml:space="preserve">Ведущий инженер-1. Проведение предпроектного обследования;
</t>
  </si>
  <si>
    <t xml:space="preserve">Ведущий инженер- Согласование основных технических и технологических решений с Заказчиком.
</t>
  </si>
  <si>
    <t xml:space="preserve">Ведущий инженер- Проведение предпроектного обследования;
</t>
  </si>
  <si>
    <t>Приложение к Заявке на участие</t>
  </si>
  <si>
    <t>От «15» марта 2024 года № К-07-01/36</t>
  </si>
  <si>
    <t>Проектирование ПС 220 кВ Электродная Реконструкция ЗРУ-10 в части замены токоограничивающих реакторов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</si>
</sst>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00000"/>
    <numFmt numFmtId="165" formatCode="0.0%"/>
    <numFmt numFmtId="166" formatCode="0.0000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i/>
      <sz val="10"/>
      <color indexed="12"/>
      <name val="Arial Cyr"/>
      <charset val="204"/>
    </font>
    <font>
      <b/>
      <i/>
      <sz val="10"/>
      <name val="Arial Cyr"/>
      <charset val="204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0" tint="-0.499984740745262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1"/>
      <color theme="0" tint="-0.499984740745262"/>
      <name val="Arial"/>
      <family val="2"/>
      <charset val="204"/>
    </font>
    <font>
      <sz val="11"/>
      <name val="Arial"/>
      <family val="2"/>
      <charset val="204"/>
    </font>
    <font>
      <sz val="11"/>
      <color theme="0" tint="-0.499984740745262"/>
      <name val="Arial"/>
      <family val="2"/>
      <charset val="204"/>
    </font>
    <font>
      <sz val="12"/>
      <color theme="0" tint="-0.34998626667073579"/>
      <name val="Arial"/>
      <family val="2"/>
      <charset val="204"/>
    </font>
    <font>
      <i/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08">
    <xf numFmtId="0" fontId="0" fillId="0" borderId="0" xfId="0"/>
    <xf numFmtId="9" fontId="0" fillId="0" borderId="0" xfId="2" applyFont="1"/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left"/>
    </xf>
    <xf numFmtId="10" fontId="0" fillId="0" borderId="0" xfId="0" applyNumberFormat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/>
    <xf numFmtId="0" fontId="7" fillId="0" borderId="5" xfId="0" applyFont="1" applyBorder="1" applyAlignment="1">
      <alignment vertical="center"/>
    </xf>
    <xf numFmtId="0" fontId="8" fillId="0" borderId="6" xfId="0" applyFont="1" applyBorder="1"/>
    <xf numFmtId="0" fontId="8" fillId="0" borderId="6" xfId="0" applyFont="1" applyBorder="1" applyAlignment="1">
      <alignment vertical="center"/>
    </xf>
    <xf numFmtId="0" fontId="8" fillId="0" borderId="7" xfId="0" applyFont="1" applyBorder="1"/>
    <xf numFmtId="0" fontId="8" fillId="2" borderId="8" xfId="0" applyFont="1" applyFill="1" applyBorder="1"/>
    <xf numFmtId="0" fontId="9" fillId="3" borderId="9" xfId="0" applyFont="1" applyFill="1" applyBorder="1" applyAlignment="1">
      <alignment vertical="center"/>
    </xf>
    <xf numFmtId="49" fontId="8" fillId="0" borderId="9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8" fillId="0" borderId="10" xfId="0" applyFont="1" applyBorder="1"/>
    <xf numFmtId="0" fontId="8" fillId="0" borderId="9" xfId="0" applyFont="1" applyBorder="1"/>
    <xf numFmtId="43" fontId="8" fillId="2" borderId="11" xfId="1" applyFont="1" applyFill="1" applyBorder="1"/>
    <xf numFmtId="1" fontId="8" fillId="0" borderId="9" xfId="0" applyNumberFormat="1" applyFont="1" applyBorder="1"/>
    <xf numFmtId="49" fontId="8" fillId="0" borderId="9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9" xfId="0" applyFont="1" applyBorder="1" applyAlignment="1">
      <alignment horizontal="center"/>
    </xf>
    <xf numFmtId="43" fontId="8" fillId="2" borderId="11" xfId="1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/>
    <xf numFmtId="0" fontId="7" fillId="3" borderId="9" xfId="0" applyFont="1" applyFill="1" applyBorder="1"/>
    <xf numFmtId="43" fontId="7" fillId="3" borderId="11" xfId="1" applyFont="1" applyFill="1" applyBorder="1"/>
    <xf numFmtId="10" fontId="2" fillId="0" borderId="0" xfId="0" applyNumberFormat="1" applyFont="1"/>
    <xf numFmtId="9" fontId="2" fillId="0" borderId="0" xfId="2" applyFont="1"/>
    <xf numFmtId="0" fontId="2" fillId="0" borderId="0" xfId="0" applyFont="1"/>
    <xf numFmtId="0" fontId="12" fillId="0" borderId="9" xfId="0" applyFont="1" applyBorder="1" applyAlignment="1">
      <alignment vertical="center"/>
    </xf>
    <xf numFmtId="43" fontId="12" fillId="2" borderId="11" xfId="1" applyFont="1" applyFill="1" applyBorder="1"/>
    <xf numFmtId="0" fontId="13" fillId="0" borderId="9" xfId="0" applyFont="1" applyBorder="1" applyAlignment="1">
      <alignment vertical="center"/>
    </xf>
    <xf numFmtId="43" fontId="8" fillId="2" borderId="9" xfId="1" applyFont="1" applyFill="1" applyBorder="1"/>
    <xf numFmtId="0" fontId="15" fillId="3" borderId="9" xfId="0" applyFont="1" applyFill="1" applyBorder="1" applyAlignment="1">
      <alignment horizontal="center"/>
    </xf>
    <xf numFmtId="0" fontId="16" fillId="3" borderId="9" xfId="0" applyFont="1" applyFill="1" applyBorder="1" applyAlignment="1">
      <alignment vertical="center"/>
    </xf>
    <xf numFmtId="0" fontId="17" fillId="3" borderId="9" xfId="0" applyFont="1" applyFill="1" applyBorder="1"/>
    <xf numFmtId="0" fontId="8" fillId="0" borderId="9" xfId="0" applyFont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4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wrapText="1"/>
    </xf>
    <xf numFmtId="0" fontId="20" fillId="2" borderId="9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wrapText="1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8" fillId="0" borderId="9" xfId="0" applyFont="1" applyBorder="1" applyAlignment="1">
      <alignment vertical="center" wrapText="1"/>
    </xf>
    <xf numFmtId="0" fontId="17" fillId="5" borderId="9" xfId="0" applyFont="1" applyFill="1" applyBorder="1"/>
    <xf numFmtId="0" fontId="16" fillId="5" borderId="9" xfId="0" applyFont="1" applyFill="1" applyBorder="1" applyAlignment="1">
      <alignment vertical="center"/>
    </xf>
    <xf numFmtId="4" fontId="15" fillId="5" borderId="9" xfId="0" applyNumberFormat="1" applyFont="1" applyFill="1" applyBorder="1"/>
    <xf numFmtId="0" fontId="8" fillId="0" borderId="0" xfId="0" applyFont="1"/>
    <xf numFmtId="0" fontId="8" fillId="0" borderId="0" xfId="0" applyFont="1" applyAlignment="1">
      <alignment vertical="center"/>
    </xf>
    <xf numFmtId="0" fontId="8" fillId="2" borderId="0" xfId="0" applyFont="1" applyFill="1"/>
    <xf numFmtId="0" fontId="0" fillId="0" borderId="0" xfId="0" applyAlignment="1">
      <alignment vertical="center"/>
    </xf>
    <xf numFmtId="0" fontId="0" fillId="2" borderId="0" xfId="0" applyFill="1"/>
    <xf numFmtId="0" fontId="8" fillId="0" borderId="10" xfId="0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/>
    </xf>
    <xf numFmtId="4" fontId="15" fillId="3" borderId="9" xfId="0" applyNumberFormat="1" applyFont="1" applyFill="1" applyBorder="1" applyAlignment="1">
      <alignment horizontal="center"/>
    </xf>
    <xf numFmtId="4" fontId="12" fillId="0" borderId="9" xfId="0" applyNumberFormat="1" applyFont="1" applyBorder="1" applyAlignment="1">
      <alignment horizontal="center"/>
    </xf>
    <xf numFmtId="4" fontId="8" fillId="4" borderId="9" xfId="0" applyNumberFormat="1" applyFont="1" applyFill="1" applyBorder="1" applyAlignment="1">
      <alignment horizontal="center"/>
    </xf>
    <xf numFmtId="4" fontId="8" fillId="0" borderId="9" xfId="0" applyNumberFormat="1" applyFont="1" applyBorder="1" applyAlignment="1">
      <alignment horizontal="center"/>
    </xf>
    <xf numFmtId="4" fontId="10" fillId="3" borderId="9" xfId="0" applyNumberFormat="1" applyFont="1" applyFill="1" applyBorder="1" applyAlignment="1">
      <alignment horizontal="center"/>
    </xf>
    <xf numFmtId="4" fontId="14" fillId="0" borderId="9" xfId="3" applyNumberFormat="1" applyFont="1" applyBorder="1" applyAlignment="1">
      <alignment horizontal="center"/>
    </xf>
    <xf numFmtId="4" fontId="7" fillId="0" borderId="9" xfId="0" applyNumberFormat="1" applyFont="1" applyBorder="1" applyAlignment="1">
      <alignment horizontal="center"/>
    </xf>
    <xf numFmtId="4" fontId="8" fillId="0" borderId="9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 indent="5"/>
    </xf>
    <xf numFmtId="0" fontId="2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center"/>
    </xf>
    <xf numFmtId="0" fontId="7" fillId="2" borderId="2" xfId="0" applyFont="1" applyFill="1" applyBorder="1" applyAlignment="1">
      <alignment horizontal="center" wrapText="1"/>
    </xf>
    <xf numFmtId="164" fontId="0" fillId="0" borderId="0" xfId="0" applyNumberFormat="1"/>
    <xf numFmtId="166" fontId="0" fillId="0" borderId="0" xfId="0" applyNumberFormat="1"/>
    <xf numFmtId="1" fontId="8" fillId="0" borderId="9" xfId="0" applyNumberFormat="1" applyFont="1" applyBorder="1" applyAlignment="1">
      <alignment horizontal="center"/>
    </xf>
    <xf numFmtId="0" fontId="11" fillId="0" borderId="9" xfId="0" applyFont="1" applyBorder="1" applyAlignment="1">
      <alignment vertical="top" wrapText="1"/>
    </xf>
    <xf numFmtId="0" fontId="22" fillId="5" borderId="10" xfId="0" applyFont="1" applyFill="1" applyBorder="1" applyAlignment="1">
      <alignment horizontal="center"/>
    </xf>
    <xf numFmtId="0" fontId="22" fillId="5" borderId="12" xfId="0" applyFont="1" applyFill="1" applyBorder="1" applyAlignment="1">
      <alignment horizontal="center"/>
    </xf>
    <xf numFmtId="0" fontId="22" fillId="5" borderId="11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6" fillId="2" borderId="1" xfId="3" applyFill="1" applyBorder="1" applyAlignment="1">
      <alignment horizontal="left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65" fontId="18" fillId="2" borderId="10" xfId="0" applyNumberFormat="1" applyFont="1" applyFill="1" applyBorder="1" applyAlignment="1">
      <alignment horizontal="center" vertical="center"/>
    </xf>
    <xf numFmtId="165" fontId="18" fillId="2" borderId="12" xfId="0" applyNumberFormat="1" applyFont="1" applyFill="1" applyBorder="1" applyAlignment="1">
      <alignment horizontal="center" vertical="center"/>
    </xf>
    <xf numFmtId="165" fontId="18" fillId="2" borderId="11" xfId="0" applyNumberFormat="1" applyFont="1" applyFill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4">
    <cellStyle name="Гиперссылка" xfId="3" builtin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306456</xdr:colOff>
      <xdr:row>25</xdr:row>
      <xdr:rowOff>124239</xdr:rowOff>
    </xdr:from>
    <xdr:to>
      <xdr:col>5</xdr:col>
      <xdr:colOff>737152</xdr:colOff>
      <xdr:row>35</xdr:row>
      <xdr:rowOff>74544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413" y="10344978"/>
          <a:ext cx="6949109" cy="18553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8"/>
  <sheetViews>
    <sheetView tabSelected="1" topLeftCell="A13" zoomScale="115" zoomScaleNormal="115" workbookViewId="0">
      <selection activeCell="C18" sqref="C18:E18"/>
    </sheetView>
  </sheetViews>
  <sheetFormatPr defaultRowHeight="15" x14ac:dyDescent="0.25"/>
  <cols>
    <col min="1" max="1" width="7.42578125" customWidth="1"/>
    <col min="2" max="2" width="54.7109375" style="61" customWidth="1"/>
    <col min="3" max="3" width="16" customWidth="1"/>
    <col min="4" max="4" width="13" customWidth="1"/>
    <col min="5" max="5" width="14" style="62" customWidth="1"/>
    <col min="6" max="6" width="21.7109375" customWidth="1"/>
    <col min="7" max="7" width="11.7109375" style="5" hidden="1" customWidth="1"/>
    <col min="8" max="8" width="31.140625" style="1" customWidth="1"/>
    <col min="9" max="9" width="10.7109375" bestFit="1" customWidth="1"/>
    <col min="12" max="12" width="18.5703125" customWidth="1"/>
  </cols>
  <sheetData>
    <row r="2" spans="1:12" x14ac:dyDescent="0.25">
      <c r="E2" t="s">
        <v>55</v>
      </c>
    </row>
    <row r="3" spans="1:12" x14ac:dyDescent="0.25">
      <c r="E3" s="62" t="s">
        <v>56</v>
      </c>
    </row>
    <row r="4" spans="1:12" ht="21" customHeight="1" x14ac:dyDescent="0.25">
      <c r="A4" s="90" t="s">
        <v>40</v>
      </c>
      <c r="B4" s="90"/>
      <c r="C4" s="90"/>
      <c r="D4" s="90"/>
      <c r="E4" s="90"/>
      <c r="F4" s="90"/>
      <c r="G4" s="90"/>
    </row>
    <row r="5" spans="1:12" ht="17.25" customHeight="1" x14ac:dyDescent="0.25">
      <c r="A5" s="91" t="s">
        <v>57</v>
      </c>
      <c r="B5" s="92"/>
      <c r="C5" s="92"/>
      <c r="D5" s="92"/>
      <c r="E5" s="92"/>
      <c r="F5" s="92"/>
      <c r="G5" s="92"/>
    </row>
    <row r="6" spans="1:12" ht="6.75" customHeight="1" thickBot="1" x14ac:dyDescent="0.3">
      <c r="A6" s="93"/>
      <c r="B6" s="93"/>
      <c r="C6" s="2"/>
      <c r="D6" s="2"/>
      <c r="E6" s="3"/>
      <c r="F6" s="4"/>
    </row>
    <row r="7" spans="1:12" ht="35.450000000000003" customHeight="1" thickBot="1" x14ac:dyDescent="0.3">
      <c r="A7" s="6" t="s">
        <v>0</v>
      </c>
      <c r="B7" s="7" t="s">
        <v>1</v>
      </c>
      <c r="C7" s="6" t="s">
        <v>2</v>
      </c>
      <c r="D7" s="6" t="s">
        <v>3</v>
      </c>
      <c r="E7" s="94" t="s">
        <v>4</v>
      </c>
      <c r="F7" s="95"/>
    </row>
    <row r="8" spans="1:12" ht="30.75" thickBot="1" x14ac:dyDescent="0.3">
      <c r="A8" s="8"/>
      <c r="B8" s="9"/>
      <c r="C8" s="8"/>
      <c r="D8" s="8"/>
      <c r="E8" s="79" t="s">
        <v>38</v>
      </c>
      <c r="F8" s="6" t="s">
        <v>5</v>
      </c>
    </row>
    <row r="9" spans="1:12" x14ac:dyDescent="0.25">
      <c r="A9" s="10"/>
      <c r="B9" s="11"/>
      <c r="C9" s="12"/>
      <c r="D9" s="10"/>
      <c r="E9" s="13"/>
      <c r="F9" s="10"/>
    </row>
    <row r="10" spans="1:12" ht="22.5" customHeight="1" x14ac:dyDescent="0.25">
      <c r="A10" s="15" t="s">
        <v>19</v>
      </c>
      <c r="B10" s="16" t="s">
        <v>6</v>
      </c>
      <c r="C10" s="17"/>
      <c r="D10" s="18"/>
      <c r="E10" s="19"/>
      <c r="F10" s="20"/>
    </row>
    <row r="11" spans="1:12" ht="39.75" customHeight="1" x14ac:dyDescent="0.25">
      <c r="A11" s="15" t="s">
        <v>20</v>
      </c>
      <c r="B11" s="22" t="s">
        <v>48</v>
      </c>
      <c r="C11" s="63" t="s">
        <v>25</v>
      </c>
      <c r="D11" s="24">
        <f>50*8</f>
        <v>400</v>
      </c>
      <c r="E11" s="25">
        <v>450</v>
      </c>
      <c r="F11" s="66">
        <f t="shared" ref="F11:F16" si="0">D11*E11</f>
        <v>180000</v>
      </c>
      <c r="L11" s="80"/>
    </row>
    <row r="12" spans="1:12" ht="29.25" customHeight="1" x14ac:dyDescent="0.25">
      <c r="A12" s="99" t="s">
        <v>21</v>
      </c>
      <c r="B12" s="83" t="s">
        <v>54</v>
      </c>
      <c r="C12" s="63" t="s">
        <v>25</v>
      </c>
      <c r="D12" s="24">
        <v>40</v>
      </c>
      <c r="E12" s="25">
        <v>420</v>
      </c>
      <c r="F12" s="66">
        <f t="shared" si="0"/>
        <v>16800</v>
      </c>
    </row>
    <row r="13" spans="1:12" ht="33" customHeight="1" x14ac:dyDescent="0.25">
      <c r="A13" s="100"/>
      <c r="B13" s="83" t="s">
        <v>53</v>
      </c>
      <c r="C13" s="63" t="s">
        <v>25</v>
      </c>
      <c r="D13" s="24">
        <v>80</v>
      </c>
      <c r="E13" s="25">
        <v>420</v>
      </c>
      <c r="F13" s="66">
        <f t="shared" si="0"/>
        <v>33600</v>
      </c>
    </row>
    <row r="14" spans="1:12" ht="87.75" customHeight="1" x14ac:dyDescent="0.25">
      <c r="A14" s="15" t="s">
        <v>41</v>
      </c>
      <c r="B14" s="83" t="s">
        <v>50</v>
      </c>
      <c r="C14" s="63" t="s">
        <v>25</v>
      </c>
      <c r="D14" s="24">
        <v>350</v>
      </c>
      <c r="E14" s="25">
        <v>360</v>
      </c>
      <c r="F14" s="66">
        <f t="shared" si="0"/>
        <v>126000</v>
      </c>
      <c r="L14" s="81"/>
    </row>
    <row r="15" spans="1:12" ht="82.5" customHeight="1" x14ac:dyDescent="0.25">
      <c r="A15" s="15" t="s">
        <v>42</v>
      </c>
      <c r="B15" s="83" t="s">
        <v>49</v>
      </c>
      <c r="C15" s="63" t="s">
        <v>25</v>
      </c>
      <c r="D15" s="24">
        <v>300</v>
      </c>
      <c r="E15" s="25">
        <v>330</v>
      </c>
      <c r="F15" s="66">
        <f t="shared" si="0"/>
        <v>99000</v>
      </c>
    </row>
    <row r="16" spans="1:12" ht="33" customHeight="1" x14ac:dyDescent="0.25">
      <c r="A16" s="15" t="s">
        <v>43</v>
      </c>
      <c r="B16" s="22" t="s">
        <v>51</v>
      </c>
      <c r="C16" s="63" t="s">
        <v>25</v>
      </c>
      <c r="D16" s="82">
        <v>80</v>
      </c>
      <c r="E16" s="25">
        <v>330</v>
      </c>
      <c r="F16" s="66">
        <f t="shared" si="0"/>
        <v>26400</v>
      </c>
    </row>
    <row r="17" spans="1:8" ht="33" customHeight="1" x14ac:dyDescent="0.25">
      <c r="A17" s="37">
        <v>2</v>
      </c>
      <c r="B17" s="38" t="s">
        <v>22</v>
      </c>
      <c r="C17" s="39"/>
      <c r="D17" s="39"/>
      <c r="E17" s="39"/>
      <c r="F17" s="65">
        <f>SUM(F11:F16)</f>
        <v>481800</v>
      </c>
      <c r="G17" s="30"/>
      <c r="H17" s="31"/>
    </row>
    <row r="18" spans="1:8" ht="24" customHeight="1" x14ac:dyDescent="0.25">
      <c r="A18" s="40">
        <v>3</v>
      </c>
      <c r="B18" s="41" t="s">
        <v>44</v>
      </c>
      <c r="C18" s="96">
        <v>0.50600000000000001</v>
      </c>
      <c r="D18" s="97"/>
      <c r="E18" s="98"/>
      <c r="F18" s="66">
        <f>F17*50.6%</f>
        <v>243790.8</v>
      </c>
      <c r="H18" s="31"/>
    </row>
    <row r="19" spans="1:8" ht="21" customHeight="1" x14ac:dyDescent="0.25">
      <c r="A19" s="42">
        <v>4</v>
      </c>
      <c r="B19" s="43" t="s">
        <v>9</v>
      </c>
      <c r="C19" s="44"/>
      <c r="D19" s="45" t="s">
        <v>10</v>
      </c>
      <c r="E19" s="46"/>
      <c r="F19" s="67">
        <f>F17+F18</f>
        <v>725590.8</v>
      </c>
      <c r="H19" s="31"/>
    </row>
    <row r="20" spans="1:8" ht="22.5" customHeight="1" x14ac:dyDescent="0.25">
      <c r="A20" s="40">
        <v>5</v>
      </c>
      <c r="B20" s="47" t="s">
        <v>11</v>
      </c>
      <c r="C20" s="87" t="s">
        <v>47</v>
      </c>
      <c r="D20" s="88"/>
      <c r="E20" s="89"/>
      <c r="F20" s="68">
        <f>F19*0.1</f>
        <v>72559.08</v>
      </c>
      <c r="H20" s="31"/>
    </row>
    <row r="21" spans="1:8" ht="28.9" customHeight="1" x14ac:dyDescent="0.25">
      <c r="A21" s="42">
        <v>6</v>
      </c>
      <c r="B21" s="43" t="s">
        <v>23</v>
      </c>
      <c r="C21" s="44"/>
      <c r="D21" s="48"/>
      <c r="E21" s="46"/>
      <c r="F21" s="67">
        <f>F19+F20</f>
        <v>798149.88</v>
      </c>
      <c r="H21" s="31"/>
    </row>
    <row r="22" spans="1:8" x14ac:dyDescent="0.25">
      <c r="A22" s="21"/>
      <c r="B22" s="22"/>
      <c r="C22" s="23"/>
      <c r="D22" s="24"/>
      <c r="E22" s="25"/>
      <c r="F22" s="64"/>
    </row>
    <row r="23" spans="1:8" ht="15.75" x14ac:dyDescent="0.25">
      <c r="A23" s="37">
        <v>8</v>
      </c>
      <c r="B23" s="38" t="s">
        <v>24</v>
      </c>
      <c r="C23" s="39"/>
      <c r="D23" s="39"/>
      <c r="E23" s="39"/>
      <c r="F23" s="65">
        <f>F21</f>
        <v>798149.88</v>
      </c>
      <c r="G23" s="30"/>
      <c r="H23" s="31"/>
    </row>
    <row r="24" spans="1:8" s="32" customFormat="1" ht="39.75" customHeight="1" x14ac:dyDescent="0.25">
      <c r="A24" s="49">
        <v>9</v>
      </c>
      <c r="B24" s="50" t="s">
        <v>12</v>
      </c>
      <c r="C24" s="51"/>
      <c r="D24" s="52"/>
      <c r="E24" s="53"/>
      <c r="F24" s="71">
        <v>0</v>
      </c>
      <c r="G24" s="30"/>
      <c r="H24" s="31"/>
    </row>
    <row r="25" spans="1:8" ht="33" customHeight="1" x14ac:dyDescent="0.25">
      <c r="A25" s="55"/>
      <c r="B25" s="56" t="s">
        <v>26</v>
      </c>
      <c r="C25" s="84"/>
      <c r="D25" s="85"/>
      <c r="E25" s="86"/>
      <c r="F25" s="57">
        <f>F23</f>
        <v>798149.88</v>
      </c>
      <c r="H25" s="74"/>
    </row>
    <row r="26" spans="1:8" x14ac:dyDescent="0.25">
      <c r="A26" s="58"/>
      <c r="B26" s="59"/>
      <c r="C26" s="58"/>
      <c r="D26" s="58"/>
      <c r="E26" s="60"/>
      <c r="F26" s="58"/>
    </row>
    <row r="28" spans="1:8" x14ac:dyDescent="0.25">
      <c r="A28" s="58"/>
      <c r="B28" s="75"/>
      <c r="C28" s="58"/>
      <c r="D28" s="58"/>
      <c r="E28" s="60"/>
      <c r="F28" s="58"/>
    </row>
  </sheetData>
  <mergeCells count="8">
    <mergeCell ref="C25:E25"/>
    <mergeCell ref="C20:E20"/>
    <mergeCell ref="A4:G4"/>
    <mergeCell ref="A5:G5"/>
    <mergeCell ref="A6:B6"/>
    <mergeCell ref="E7:F7"/>
    <mergeCell ref="C18:E18"/>
    <mergeCell ref="A12:A13"/>
  </mergeCells>
  <pageMargins left="0.62992125984251968" right="0.23622047244094491" top="0.74803149606299213" bottom="0.74803149606299213" header="0.31496062992125984" footer="0.31496062992125984"/>
  <pageSetup paperSize="9" scale="70" fitToHeight="0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topLeftCell="A19" workbookViewId="0">
      <selection activeCell="E12" sqref="E12"/>
    </sheetView>
  </sheetViews>
  <sheetFormatPr defaultRowHeight="15" x14ac:dyDescent="0.25"/>
  <cols>
    <col min="1" max="1" width="7.42578125" customWidth="1"/>
    <col min="2" max="2" width="54.7109375" style="61" customWidth="1"/>
    <col min="3" max="3" width="16" customWidth="1"/>
    <col min="4" max="4" width="13" customWidth="1"/>
    <col min="5" max="5" width="14" style="62" customWidth="1"/>
    <col min="6" max="6" width="21.85546875" customWidth="1"/>
    <col min="7" max="7" width="11.7109375" style="5" bestFit="1" customWidth="1"/>
    <col min="8" max="8" width="31.140625" style="1" customWidth="1"/>
    <col min="9" max="9" width="10.7109375" bestFit="1" customWidth="1"/>
    <col min="12" max="12" width="18.5703125" customWidth="1"/>
  </cols>
  <sheetData>
    <row r="2" spans="1:12" x14ac:dyDescent="0.25">
      <c r="E2" t="s">
        <v>45</v>
      </c>
    </row>
    <row r="3" spans="1:12" x14ac:dyDescent="0.25">
      <c r="E3" s="62" t="s">
        <v>46</v>
      </c>
    </row>
    <row r="4" spans="1:12" ht="21" customHeight="1" x14ac:dyDescent="0.25">
      <c r="A4" s="90" t="s">
        <v>40</v>
      </c>
      <c r="B4" s="90"/>
      <c r="C4" s="90"/>
      <c r="D4" s="90"/>
      <c r="E4" s="90"/>
      <c r="F4" s="90"/>
      <c r="G4" s="90"/>
    </row>
    <row r="5" spans="1:12" ht="21" customHeight="1" x14ac:dyDescent="0.25">
      <c r="A5" s="106" t="s">
        <v>39</v>
      </c>
      <c r="B5" s="107"/>
      <c r="C5" s="107"/>
      <c r="D5" s="107"/>
      <c r="E5" s="107"/>
      <c r="F5" s="107"/>
      <c r="G5" s="107"/>
    </row>
    <row r="6" spans="1:12" ht="15.75" thickBot="1" x14ac:dyDescent="0.3">
      <c r="A6" s="93"/>
      <c r="B6" s="93"/>
      <c r="C6" s="2"/>
      <c r="D6" s="2"/>
      <c r="E6" s="3"/>
      <c r="F6" s="4"/>
    </row>
    <row r="7" spans="1:12" ht="35.450000000000003" customHeight="1" thickBot="1" x14ac:dyDescent="0.3">
      <c r="A7" s="6" t="s">
        <v>0</v>
      </c>
      <c r="B7" s="7" t="s">
        <v>1</v>
      </c>
      <c r="C7" s="6" t="s">
        <v>2</v>
      </c>
      <c r="D7" s="6" t="s">
        <v>3</v>
      </c>
      <c r="E7" s="94" t="s">
        <v>4</v>
      </c>
      <c r="F7" s="95"/>
    </row>
    <row r="8" spans="1:12" ht="30.75" thickBot="1" x14ac:dyDescent="0.3">
      <c r="A8" s="8"/>
      <c r="B8" s="9"/>
      <c r="C8" s="8"/>
      <c r="D8" s="8"/>
      <c r="E8" s="79" t="s">
        <v>38</v>
      </c>
      <c r="F8" s="6" t="s">
        <v>5</v>
      </c>
    </row>
    <row r="9" spans="1:12" x14ac:dyDescent="0.25">
      <c r="A9" s="10"/>
      <c r="B9" s="11"/>
      <c r="C9" s="12"/>
      <c r="D9" s="10"/>
      <c r="E9" s="13"/>
      <c r="F9" s="10"/>
    </row>
    <row r="10" spans="1:12" ht="22.5" customHeight="1" x14ac:dyDescent="0.25">
      <c r="A10" s="15" t="s">
        <v>19</v>
      </c>
      <c r="B10" s="16" t="s">
        <v>6</v>
      </c>
      <c r="C10" s="17"/>
      <c r="D10" s="18"/>
      <c r="E10" s="19"/>
      <c r="F10" s="20"/>
    </row>
    <row r="11" spans="1:12" ht="39.75" customHeight="1" x14ac:dyDescent="0.25">
      <c r="A11" s="15" t="s">
        <v>20</v>
      </c>
      <c r="B11" s="22" t="s">
        <v>48</v>
      </c>
      <c r="C11" s="63" t="s">
        <v>25</v>
      </c>
      <c r="D11" s="24">
        <v>460</v>
      </c>
      <c r="E11" s="25">
        <v>450</v>
      </c>
      <c r="F11" s="64">
        <f>D11*E11</f>
        <v>207000</v>
      </c>
      <c r="L11" s="80"/>
    </row>
    <row r="12" spans="1:12" ht="65.25" customHeight="1" x14ac:dyDescent="0.25">
      <c r="A12" s="15" t="s">
        <v>21</v>
      </c>
      <c r="B12" s="83" t="s">
        <v>52</v>
      </c>
      <c r="C12" s="63" t="s">
        <v>25</v>
      </c>
      <c r="D12" s="24">
        <v>330</v>
      </c>
      <c r="E12" s="25">
        <v>420</v>
      </c>
      <c r="F12" s="64">
        <f>D12*E12</f>
        <v>138600</v>
      </c>
    </row>
    <row r="13" spans="1:12" ht="87.75" customHeight="1" x14ac:dyDescent="0.25">
      <c r="A13" s="15" t="s">
        <v>41</v>
      </c>
      <c r="B13" s="22" t="s">
        <v>50</v>
      </c>
      <c r="C13" s="63" t="s">
        <v>25</v>
      </c>
      <c r="D13" s="24">
        <v>280</v>
      </c>
      <c r="E13" s="25">
        <v>360</v>
      </c>
      <c r="F13" s="64">
        <f>D13*E13</f>
        <v>100800</v>
      </c>
      <c r="L13" s="81"/>
    </row>
    <row r="14" spans="1:12" ht="81.75" customHeight="1" x14ac:dyDescent="0.25">
      <c r="A14" s="15" t="s">
        <v>42</v>
      </c>
      <c r="B14" s="22" t="s">
        <v>49</v>
      </c>
      <c r="C14" s="63" t="s">
        <v>25</v>
      </c>
      <c r="D14" s="24">
        <v>200</v>
      </c>
      <c r="E14" s="25">
        <v>330</v>
      </c>
      <c r="F14" s="64">
        <f>D14*E14</f>
        <v>66000</v>
      </c>
    </row>
    <row r="15" spans="1:12" ht="54.75" customHeight="1" x14ac:dyDescent="0.25">
      <c r="A15" s="15" t="s">
        <v>43</v>
      </c>
      <c r="B15" s="22" t="s">
        <v>51</v>
      </c>
      <c r="C15" s="63" t="s">
        <v>25</v>
      </c>
      <c r="D15" s="82">
        <v>80.931669999999997</v>
      </c>
      <c r="E15" s="25">
        <v>330</v>
      </c>
      <c r="F15" s="64">
        <f>D15*E15</f>
        <v>26707.451099999998</v>
      </c>
    </row>
    <row r="16" spans="1:12" ht="33" customHeight="1" x14ac:dyDescent="0.25">
      <c r="A16" s="37">
        <v>2</v>
      </c>
      <c r="B16" s="38" t="s">
        <v>22</v>
      </c>
      <c r="C16" s="39"/>
      <c r="D16" s="39"/>
      <c r="E16" s="39"/>
      <c r="F16" s="65">
        <f>SUM(F11:F15)</f>
        <v>539107.45109999995</v>
      </c>
      <c r="G16" s="30"/>
      <c r="H16" s="31"/>
    </row>
    <row r="17" spans="1:8" ht="38.25" customHeight="1" x14ac:dyDescent="0.25">
      <c r="A17" s="40">
        <v>3</v>
      </c>
      <c r="B17" s="41" t="s">
        <v>44</v>
      </c>
      <c r="C17" s="96">
        <v>0.60199999999999998</v>
      </c>
      <c r="D17" s="97"/>
      <c r="E17" s="98"/>
      <c r="F17" s="66">
        <f>F16*60.2%</f>
        <v>324542.68556219997</v>
      </c>
      <c r="H17" s="31"/>
    </row>
    <row r="18" spans="1:8" ht="21" customHeight="1" x14ac:dyDescent="0.25">
      <c r="A18" s="42">
        <v>4</v>
      </c>
      <c r="B18" s="43" t="s">
        <v>9</v>
      </c>
      <c r="C18" s="44"/>
      <c r="D18" s="45" t="s">
        <v>10</v>
      </c>
      <c r="E18" s="46"/>
      <c r="F18" s="67">
        <f>F16+F17</f>
        <v>863650.13666219986</v>
      </c>
      <c r="H18" s="31"/>
    </row>
    <row r="19" spans="1:8" ht="28.9" customHeight="1" x14ac:dyDescent="0.25">
      <c r="A19" s="40">
        <v>5</v>
      </c>
      <c r="B19" s="47" t="s">
        <v>11</v>
      </c>
      <c r="C19" s="87" t="s">
        <v>47</v>
      </c>
      <c r="D19" s="88"/>
      <c r="E19" s="89"/>
      <c r="F19" s="68">
        <f>F18*0.1</f>
        <v>86365.013666219995</v>
      </c>
      <c r="H19" s="31"/>
    </row>
    <row r="20" spans="1:8" ht="28.9" customHeight="1" x14ac:dyDescent="0.25">
      <c r="A20" s="42">
        <v>6</v>
      </c>
      <c r="B20" s="43" t="s">
        <v>23</v>
      </c>
      <c r="C20" s="44"/>
      <c r="D20" s="48"/>
      <c r="E20" s="46"/>
      <c r="F20" s="67">
        <f>F18+F19</f>
        <v>950015.15032841987</v>
      </c>
      <c r="H20" s="31"/>
    </row>
    <row r="21" spans="1:8" x14ac:dyDescent="0.25">
      <c r="A21" s="21"/>
      <c r="B21" s="22"/>
      <c r="C21" s="23"/>
      <c r="D21" s="24"/>
      <c r="E21" s="25"/>
      <c r="F21" s="64"/>
    </row>
    <row r="22" spans="1:8" s="32" customFormat="1" ht="27" customHeight="1" x14ac:dyDescent="0.25">
      <c r="A22" s="26">
        <v>7</v>
      </c>
      <c r="B22" s="14" t="s">
        <v>8</v>
      </c>
      <c r="C22" s="27"/>
      <c r="D22" s="28"/>
      <c r="E22" s="29"/>
      <c r="F22" s="69"/>
      <c r="G22" s="30"/>
      <c r="H22" s="31"/>
    </row>
    <row r="23" spans="1:8" ht="18.75" customHeight="1" x14ac:dyDescent="0.25">
      <c r="A23" s="24"/>
      <c r="B23" s="33" t="s">
        <v>7</v>
      </c>
      <c r="D23" s="18"/>
      <c r="E23" s="34"/>
      <c r="F23" s="68"/>
    </row>
    <row r="24" spans="1:8" ht="18.75" customHeight="1" x14ac:dyDescent="0.25">
      <c r="A24" s="24"/>
      <c r="B24" s="33"/>
      <c r="D24" s="18"/>
      <c r="E24" s="34"/>
      <c r="F24" s="68"/>
    </row>
    <row r="25" spans="1:8" ht="18.75" customHeight="1" x14ac:dyDescent="0.25">
      <c r="A25" s="24"/>
      <c r="B25" s="35"/>
      <c r="C25" s="24"/>
      <c r="D25" s="18"/>
      <c r="E25" s="36"/>
      <c r="F25" s="70"/>
    </row>
    <row r="26" spans="1:8" ht="15.75" x14ac:dyDescent="0.25">
      <c r="A26" s="37">
        <v>8</v>
      </c>
      <c r="B26" s="38" t="s">
        <v>24</v>
      </c>
      <c r="C26" s="39"/>
      <c r="D26" s="39"/>
      <c r="E26" s="39"/>
      <c r="F26" s="65">
        <f>SUM(F23:F25)</f>
        <v>0</v>
      </c>
      <c r="G26" s="30"/>
      <c r="H26" s="31"/>
    </row>
    <row r="27" spans="1:8" s="32" customFormat="1" ht="39.75" customHeight="1" x14ac:dyDescent="0.25">
      <c r="A27" s="49">
        <v>9</v>
      </c>
      <c r="B27" s="50" t="s">
        <v>12</v>
      </c>
      <c r="C27" s="51"/>
      <c r="D27" s="52"/>
      <c r="E27" s="53"/>
      <c r="F27" s="71">
        <f>F28+F29+F30</f>
        <v>0</v>
      </c>
      <c r="G27" s="30"/>
      <c r="H27" s="31"/>
    </row>
    <row r="28" spans="1:8" ht="79.5" customHeight="1" x14ac:dyDescent="0.25">
      <c r="A28" s="18"/>
      <c r="B28" s="54" t="s">
        <v>13</v>
      </c>
      <c r="C28" s="102" t="s">
        <v>14</v>
      </c>
      <c r="D28" s="103"/>
      <c r="E28" s="104"/>
      <c r="F28" s="72">
        <v>0</v>
      </c>
      <c r="H28" s="31"/>
    </row>
    <row r="29" spans="1:8" ht="52.5" customHeight="1" x14ac:dyDescent="0.25">
      <c r="A29" s="18"/>
      <c r="B29" s="54" t="s">
        <v>15</v>
      </c>
      <c r="C29" s="102" t="s">
        <v>16</v>
      </c>
      <c r="D29" s="103"/>
      <c r="E29" s="104"/>
      <c r="F29" s="72">
        <v>0</v>
      </c>
      <c r="H29" s="31"/>
    </row>
    <row r="30" spans="1:8" ht="52.5" customHeight="1" x14ac:dyDescent="0.25">
      <c r="A30" s="18"/>
      <c r="B30" s="54" t="s">
        <v>17</v>
      </c>
      <c r="C30" s="102" t="s">
        <v>18</v>
      </c>
      <c r="D30" s="103"/>
      <c r="E30" s="104"/>
      <c r="F30" s="72">
        <v>0</v>
      </c>
      <c r="H30" s="73" t="s">
        <v>27</v>
      </c>
    </row>
    <row r="31" spans="1:8" ht="46.5" customHeight="1" x14ac:dyDescent="0.25">
      <c r="A31" s="55"/>
      <c r="B31" s="56" t="s">
        <v>26</v>
      </c>
      <c r="C31" s="84"/>
      <c r="D31" s="85"/>
      <c r="E31" s="86"/>
      <c r="F31" s="57">
        <f>F20+F26+F27</f>
        <v>950015.15032841987</v>
      </c>
      <c r="H31" s="74">
        <v>950015.19</v>
      </c>
    </row>
    <row r="32" spans="1:8" x14ac:dyDescent="0.25">
      <c r="A32" s="58"/>
      <c r="B32" s="59"/>
      <c r="C32" s="58"/>
      <c r="D32" s="58"/>
      <c r="E32" s="60"/>
      <c r="F32" s="58"/>
    </row>
    <row r="34" spans="1:6" x14ac:dyDescent="0.25">
      <c r="A34" s="58"/>
      <c r="B34" s="75" t="s">
        <v>28</v>
      </c>
      <c r="C34" s="58"/>
      <c r="D34" s="58"/>
      <c r="E34" s="60"/>
      <c r="F34" s="58"/>
    </row>
    <row r="35" spans="1:6" x14ac:dyDescent="0.25">
      <c r="A35" s="58"/>
      <c r="B35" s="75"/>
      <c r="C35" s="58"/>
      <c r="D35" s="58"/>
      <c r="E35" s="60"/>
      <c r="F35" s="58"/>
    </row>
    <row r="36" spans="1:6" ht="34.9" customHeight="1" x14ac:dyDescent="0.25">
      <c r="A36" s="58"/>
      <c r="B36" s="101" t="s">
        <v>29</v>
      </c>
      <c r="C36" s="101"/>
      <c r="D36" s="101"/>
      <c r="E36" s="101"/>
      <c r="F36" s="101"/>
    </row>
    <row r="37" spans="1:6" x14ac:dyDescent="0.25">
      <c r="A37" s="58"/>
      <c r="B37" s="59" t="s">
        <v>30</v>
      </c>
      <c r="C37" s="58"/>
      <c r="D37" s="58"/>
      <c r="E37" s="60"/>
      <c r="F37" s="58"/>
    </row>
    <row r="38" spans="1:6" x14ac:dyDescent="0.25">
      <c r="A38" s="58"/>
      <c r="B38" s="59" t="s">
        <v>31</v>
      </c>
      <c r="C38" s="58"/>
      <c r="D38" s="58"/>
      <c r="E38" s="60"/>
      <c r="F38" s="58"/>
    </row>
    <row r="39" spans="1:6" ht="60" customHeight="1" x14ac:dyDescent="0.25">
      <c r="A39" s="76" t="s">
        <v>32</v>
      </c>
      <c r="B39" s="105" t="s">
        <v>33</v>
      </c>
      <c r="C39" s="105"/>
      <c r="D39" s="105"/>
      <c r="E39" s="105"/>
      <c r="F39" s="105"/>
    </row>
    <row r="40" spans="1:6" ht="21" customHeight="1" x14ac:dyDescent="0.25">
      <c r="A40" s="77" t="s">
        <v>34</v>
      </c>
      <c r="B40" s="59" t="s">
        <v>35</v>
      </c>
      <c r="C40" s="58"/>
      <c r="D40" s="58"/>
      <c r="E40" s="60"/>
      <c r="F40" s="58"/>
    </row>
    <row r="41" spans="1:6" ht="58.9" customHeight="1" x14ac:dyDescent="0.25">
      <c r="A41" s="78" t="s">
        <v>36</v>
      </c>
      <c r="B41" s="101" t="s">
        <v>37</v>
      </c>
      <c r="C41" s="101"/>
      <c r="D41" s="101"/>
      <c r="E41" s="101"/>
      <c r="F41" s="101"/>
    </row>
  </sheetData>
  <mergeCells count="13">
    <mergeCell ref="C19:E19"/>
    <mergeCell ref="A4:G4"/>
    <mergeCell ref="A5:G5"/>
    <mergeCell ref="A6:B6"/>
    <mergeCell ref="E7:F7"/>
    <mergeCell ref="C17:E17"/>
    <mergeCell ref="B41:F41"/>
    <mergeCell ref="C28:E28"/>
    <mergeCell ref="C29:E29"/>
    <mergeCell ref="C30:E30"/>
    <mergeCell ref="C31:E31"/>
    <mergeCell ref="B36:F36"/>
    <mergeCell ref="B39:F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>Unipro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Болдарева Екатерина Юрьевна</dc:creator>
  <cp:lastModifiedBy>Чернышева Анжелика Борисовна</cp:lastModifiedBy>
  <cp:lastPrinted>2024-03-20T08:14:45Z</cp:lastPrinted>
  <dcterms:created xsi:type="dcterms:W3CDTF">2021-08-30T10:11:40Z</dcterms:created>
  <dcterms:modified xsi:type="dcterms:W3CDTF">2024-03-20T08:30:26Z</dcterms:modified>
</cp:coreProperties>
</file>